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0"/>
  </bookViews>
  <sheets>
    <sheet name="S1-KH250" sheetId="1" r:id="rId1"/>
    <sheet name="S2" sheetId="2" r:id="rId2"/>
    <sheet name="S3-KH400" sheetId="3" r:id="rId3"/>
    <sheet name="H1-KH500" sheetId="4" r:id="rId4"/>
    <sheet name="H2" sheetId="5" r:id="rId5"/>
  </sheets>
  <definedNames/>
  <calcPr fullCalcOnLoad="1"/>
</workbook>
</file>

<file path=xl/sharedStrings.xml><?xml version="1.0" encoding="utf-8"?>
<sst xmlns="http://schemas.openxmlformats.org/spreadsheetml/2006/main" count="128" uniqueCount="29">
  <si>
    <t>Primary reduction</t>
  </si>
  <si>
    <t>Gears</t>
  </si>
  <si>
    <t>1st</t>
  </si>
  <si>
    <t>Secondary reduction</t>
  </si>
  <si>
    <t>2nd</t>
  </si>
  <si>
    <t>Front sprocket</t>
  </si>
  <si>
    <t>3rd</t>
  </si>
  <si>
    <t>Rear sprocket</t>
  </si>
  <si>
    <t>4th</t>
  </si>
  <si>
    <t>5th</t>
  </si>
  <si>
    <t>RPM</t>
  </si>
  <si>
    <t>Rear tyre circumference</t>
  </si>
  <si>
    <t>- TOP SPEED AT 8,500 rpm</t>
  </si>
  <si>
    <t>(15 USA models)</t>
  </si>
  <si>
    <t xml:space="preserve"> - Gearing Calculator</t>
  </si>
  <si>
    <t>H2</t>
  </si>
  <si>
    <t>Total Ratio</t>
  </si>
  <si>
    <t>Check or enter figures in the shaded cells…………….</t>
  </si>
  <si>
    <t>- TOP SPEED AT 7,500 rpm</t>
  </si>
  <si>
    <t>INCHES - CHECK THIS !</t>
  </si>
  <si>
    <t>S2</t>
  </si>
  <si>
    <t>(14 S3 European models)</t>
  </si>
  <si>
    <t>(37 S3 European models)</t>
  </si>
  <si>
    <t>S1/KH250</t>
  </si>
  <si>
    <t>S3/KH400</t>
  </si>
  <si>
    <t>H1/KH500</t>
  </si>
  <si>
    <t>Miles Per Hour…………….</t>
  </si>
  <si>
    <t>INCHES (83 std) - CHECK THIS !</t>
  </si>
  <si>
    <t>Tony Davenport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</si>
</sst>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6"/>
      <color indexed="11"/>
      <name val="Arial Black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72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723900</xdr:colOff>
      <xdr:row>0</xdr:row>
      <xdr:rowOff>247650</xdr:rowOff>
    </xdr:to>
    <xdr:pic>
      <xdr:nvPicPr>
        <xdr:cNvPr id="1" name="Picture 1" descr="Kawasaki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723900</xdr:colOff>
      <xdr:row>0</xdr:row>
      <xdr:rowOff>247650</xdr:rowOff>
    </xdr:to>
    <xdr:pic>
      <xdr:nvPicPr>
        <xdr:cNvPr id="1" name="Picture 1" descr="Kawasaki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723900</xdr:colOff>
      <xdr:row>0</xdr:row>
      <xdr:rowOff>247650</xdr:rowOff>
    </xdr:to>
    <xdr:pic>
      <xdr:nvPicPr>
        <xdr:cNvPr id="1" name="Picture 1" descr="Kawasaki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723900</xdr:colOff>
      <xdr:row>0</xdr:row>
      <xdr:rowOff>247650</xdr:rowOff>
    </xdr:to>
    <xdr:pic>
      <xdr:nvPicPr>
        <xdr:cNvPr id="1" name="Picture 1" descr="Kawasaki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723900</xdr:colOff>
      <xdr:row>0</xdr:row>
      <xdr:rowOff>247650</xdr:rowOff>
    </xdr:to>
    <xdr:pic>
      <xdr:nvPicPr>
        <xdr:cNvPr id="1" name="Picture 1" descr="Kawasaki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8" width="9.7109375" style="1" customWidth="1"/>
    <col min="9" max="11" width="2.7109375" style="2" customWidth="1"/>
    <col min="12" max="42" width="9.7109375" style="2" customWidth="1"/>
    <col min="43" max="16384" width="9.140625" style="2" customWidth="1"/>
  </cols>
  <sheetData>
    <row r="1" spans="2:4" ht="24.75">
      <c r="B1" s="9"/>
      <c r="C1" s="14" t="s">
        <v>23</v>
      </c>
      <c r="D1" s="15" t="s">
        <v>14</v>
      </c>
    </row>
    <row r="2" spans="2:4" ht="18">
      <c r="B2" s="9"/>
      <c r="C2" s="9"/>
      <c r="D2" s="10"/>
    </row>
    <row r="3" spans="1:6" ht="14.25">
      <c r="A3" s="11" t="s">
        <v>17</v>
      </c>
      <c r="E3" s="3"/>
      <c r="F3" s="3"/>
    </row>
    <row r="4" spans="5:6" ht="14.25">
      <c r="E4" s="3"/>
      <c r="F4" s="3"/>
    </row>
    <row r="5" spans="1:6" ht="14.25">
      <c r="A5" s="5" t="s">
        <v>5</v>
      </c>
      <c r="B5" s="5"/>
      <c r="C5" s="5"/>
      <c r="D5" s="16">
        <v>14</v>
      </c>
      <c r="E5" s="5"/>
      <c r="F5" s="3"/>
    </row>
    <row r="6" spans="1:6" ht="14.25">
      <c r="A6" s="5" t="s">
        <v>7</v>
      </c>
      <c r="B6" s="5"/>
      <c r="C6" s="5"/>
      <c r="D6" s="16">
        <v>48</v>
      </c>
      <c r="E6" s="3"/>
      <c r="F6" s="3"/>
    </row>
    <row r="7" spans="1:6" ht="14.25">
      <c r="A7" s="5" t="s">
        <v>11</v>
      </c>
      <c r="B7" s="5"/>
      <c r="C7" s="5"/>
      <c r="D7" s="16">
        <v>78.32</v>
      </c>
      <c r="E7" s="6" t="s">
        <v>19</v>
      </c>
      <c r="F7" s="3"/>
    </row>
    <row r="8" spans="1:8" ht="14.25">
      <c r="A8" s="5"/>
      <c r="B8" s="5"/>
      <c r="C8" s="5"/>
      <c r="D8" s="6"/>
      <c r="E8" s="6"/>
      <c r="F8" s="3"/>
      <c r="G8" s="2"/>
      <c r="H8" s="2"/>
    </row>
    <row r="9" spans="1:11" ht="14.25">
      <c r="A9" s="5"/>
      <c r="B9" s="5"/>
      <c r="C9" s="5"/>
      <c r="D9" s="6"/>
      <c r="E9" s="6"/>
      <c r="F9" s="12" t="s">
        <v>16</v>
      </c>
      <c r="G9" s="2"/>
      <c r="H9" s="4"/>
      <c r="I9" s="8"/>
      <c r="J9" s="8"/>
      <c r="K9" s="8"/>
    </row>
    <row r="10" spans="1:11" ht="14.25">
      <c r="A10" s="5"/>
      <c r="C10" s="4" t="s">
        <v>0</v>
      </c>
      <c r="D10" s="18">
        <f>60/27</f>
        <v>2.2222222222222223</v>
      </c>
      <c r="E10" s="19"/>
      <c r="F10" s="20"/>
      <c r="G10" s="2"/>
      <c r="H10" s="4"/>
      <c r="I10" s="8"/>
      <c r="J10" s="8"/>
      <c r="K10" s="8"/>
    </row>
    <row r="11" spans="1:11" ht="14.25">
      <c r="A11" s="5"/>
      <c r="B11" s="4" t="s">
        <v>1</v>
      </c>
      <c r="C11" s="4" t="s">
        <v>2</v>
      </c>
      <c r="D11" s="18">
        <f>40/14</f>
        <v>2.857142857142857</v>
      </c>
      <c r="E11" s="19"/>
      <c r="F11" s="18">
        <f>D10*D11*D16</f>
        <v>21.768707482993197</v>
      </c>
      <c r="G11" s="2"/>
      <c r="H11" s="4"/>
      <c r="I11" s="8"/>
      <c r="J11" s="8"/>
      <c r="K11" s="8"/>
    </row>
    <row r="12" spans="1:11" ht="14.25">
      <c r="A12" s="5"/>
      <c r="B12" s="3"/>
      <c r="C12" s="4" t="s">
        <v>4</v>
      </c>
      <c r="D12" s="18">
        <f>34/19</f>
        <v>1.7894736842105263</v>
      </c>
      <c r="E12" s="19"/>
      <c r="F12" s="18">
        <f>D10*D12*D16</f>
        <v>13.63408521303258</v>
      </c>
      <c r="G12" s="2"/>
      <c r="H12" s="4"/>
      <c r="I12" s="8"/>
      <c r="J12" s="8"/>
      <c r="K12" s="8"/>
    </row>
    <row r="13" spans="1:11" ht="14.25">
      <c r="A13" s="5"/>
      <c r="B13" s="3"/>
      <c r="C13" s="4" t="s">
        <v>6</v>
      </c>
      <c r="D13" s="18">
        <f>31/23</f>
        <v>1.3478260869565217</v>
      </c>
      <c r="E13" s="19"/>
      <c r="F13" s="18">
        <f>D10*D13*D16</f>
        <v>10.269151138716355</v>
      </c>
      <c r="G13" s="2"/>
      <c r="H13" s="4"/>
      <c r="I13" s="8"/>
      <c r="J13" s="8"/>
      <c r="K13" s="8"/>
    </row>
    <row r="14" spans="1:11" ht="14.25">
      <c r="A14" s="5"/>
      <c r="B14" s="3"/>
      <c r="C14" s="4" t="s">
        <v>8</v>
      </c>
      <c r="D14" s="18">
        <f>28/25</f>
        <v>1.12</v>
      </c>
      <c r="E14" s="19"/>
      <c r="F14" s="18">
        <f>D10*D14*D16</f>
        <v>8.533333333333335</v>
      </c>
      <c r="G14" s="2"/>
      <c r="H14" s="4"/>
      <c r="I14" s="8"/>
      <c r="J14" s="8"/>
      <c r="K14" s="8"/>
    </row>
    <row r="15" spans="1:11" ht="14.25">
      <c r="A15" s="5"/>
      <c r="B15" s="3"/>
      <c r="C15" s="4" t="s">
        <v>9</v>
      </c>
      <c r="D15" s="18">
        <f>26/27</f>
        <v>0.9629629629629629</v>
      </c>
      <c r="E15" s="19"/>
      <c r="F15" s="18">
        <f>D10*D15*D16</f>
        <v>7.336860670194003</v>
      </c>
      <c r="G15" s="2"/>
      <c r="H15" s="4"/>
      <c r="I15" s="8"/>
      <c r="J15" s="8"/>
      <c r="K15" s="8"/>
    </row>
    <row r="16" spans="1:11" ht="14.25">
      <c r="A16" s="5"/>
      <c r="B16" s="2"/>
      <c r="C16" s="4" t="s">
        <v>3</v>
      </c>
      <c r="D16" s="18">
        <f>D6/D5</f>
        <v>3.4285714285714284</v>
      </c>
      <c r="E16" s="19"/>
      <c r="F16" s="20"/>
      <c r="G16" s="2"/>
      <c r="H16" s="4"/>
      <c r="I16" s="8"/>
      <c r="J16" s="8"/>
      <c r="K16" s="8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ht="14.25">
      <c r="A18" s="3"/>
      <c r="B18" s="3" t="s">
        <v>26</v>
      </c>
      <c r="E18" s="3"/>
      <c r="F18" s="3"/>
      <c r="G18" s="3"/>
      <c r="H18" s="2"/>
    </row>
    <row r="19" spans="1:8" ht="14.25">
      <c r="A19" s="4" t="s">
        <v>10</v>
      </c>
      <c r="B19" s="4" t="s">
        <v>2</v>
      </c>
      <c r="C19" s="4" t="s">
        <v>4</v>
      </c>
      <c r="D19" s="4" t="s">
        <v>6</v>
      </c>
      <c r="E19" s="4" t="s">
        <v>8</v>
      </c>
      <c r="F19" s="4" t="s">
        <v>9</v>
      </c>
      <c r="G19" s="3"/>
      <c r="H19" s="2"/>
    </row>
    <row r="20" spans="1:8" ht="14.25">
      <c r="A20" s="3">
        <v>1000</v>
      </c>
      <c r="B20" s="21">
        <f>(((A20/F11)*D7)/63360)*60</f>
        <v>3.4070312499999997</v>
      </c>
      <c r="C20" s="21">
        <f>(((A20/F12)*D7)/63360)*60</f>
        <v>5.439797794117646</v>
      </c>
      <c r="D20" s="21">
        <f>(((A20/F13)*D7)/63360)*60</f>
        <v>7.222278225806451</v>
      </c>
      <c r="E20" s="21">
        <f>(((A20/F14)*D7)/63360)*60</f>
        <v>8.691406249999996</v>
      </c>
      <c r="F20" s="21">
        <f>(((A20/F15)*D7)/63360)*60</f>
        <v>10.108774038461538</v>
      </c>
      <c r="G20" s="3"/>
      <c r="H20" s="2"/>
    </row>
    <row r="21" spans="1:8" ht="14.25">
      <c r="A21" s="3">
        <v>2000</v>
      </c>
      <c r="B21" s="21">
        <f>2*B20</f>
        <v>6.8140624999999995</v>
      </c>
      <c r="C21" s="21">
        <f>2*C20</f>
        <v>10.879595588235292</v>
      </c>
      <c r="D21" s="21">
        <f>2*D20</f>
        <v>14.444556451612902</v>
      </c>
      <c r="E21" s="21">
        <f>2*E20</f>
        <v>17.382812499999993</v>
      </c>
      <c r="F21" s="21">
        <f>2*F20</f>
        <v>20.217548076923077</v>
      </c>
      <c r="G21" s="3"/>
      <c r="H21" s="2"/>
    </row>
    <row r="22" spans="1:8" ht="14.25">
      <c r="A22" s="3">
        <v>3000</v>
      </c>
      <c r="B22" s="21">
        <f>3*B20</f>
        <v>10.22109375</v>
      </c>
      <c r="C22" s="21">
        <f>3*C20</f>
        <v>16.31939338235294</v>
      </c>
      <c r="D22" s="21">
        <f>3*D20</f>
        <v>21.666834677419352</v>
      </c>
      <c r="E22" s="21">
        <f>3*E20</f>
        <v>26.07421874999999</v>
      </c>
      <c r="F22" s="21">
        <f>3*F20</f>
        <v>30.326322115384613</v>
      </c>
      <c r="G22" s="3"/>
      <c r="H22" s="2"/>
    </row>
    <row r="23" spans="1:8" ht="14.25">
      <c r="A23" s="3">
        <v>4000</v>
      </c>
      <c r="B23" s="21">
        <f>4*B20</f>
        <v>13.628124999999999</v>
      </c>
      <c r="C23" s="21">
        <f>4*C20</f>
        <v>21.759191176470583</v>
      </c>
      <c r="D23" s="21">
        <f>4*D20</f>
        <v>28.889112903225804</v>
      </c>
      <c r="E23" s="21">
        <f>4*E20</f>
        <v>34.765624999999986</v>
      </c>
      <c r="F23" s="21">
        <f>4*F20</f>
        <v>40.43509615384615</v>
      </c>
      <c r="G23" s="3"/>
      <c r="H23" s="2"/>
    </row>
    <row r="24" spans="1:8" ht="14.25">
      <c r="A24" s="3">
        <v>5000</v>
      </c>
      <c r="B24" s="21">
        <f>5*B20</f>
        <v>17.03515625</v>
      </c>
      <c r="C24" s="21">
        <f>5*C20</f>
        <v>27.19898897058823</v>
      </c>
      <c r="D24" s="21">
        <f>5*D20</f>
        <v>36.111391129032256</v>
      </c>
      <c r="E24" s="21">
        <f>5*E20</f>
        <v>43.457031249999986</v>
      </c>
      <c r="F24" s="21">
        <f>5*F20</f>
        <v>50.54387019230769</v>
      </c>
      <c r="G24" s="3"/>
      <c r="H24" s="2"/>
    </row>
    <row r="25" spans="1:8" ht="14.25">
      <c r="A25" s="3">
        <v>6000</v>
      </c>
      <c r="B25" s="21">
        <f>6*B20</f>
        <v>20.4421875</v>
      </c>
      <c r="C25" s="21">
        <f>6*C20</f>
        <v>32.63878676470588</v>
      </c>
      <c r="D25" s="21">
        <f>6*D20</f>
        <v>43.333669354838705</v>
      </c>
      <c r="E25" s="21">
        <f>6*E20</f>
        <v>52.14843749999998</v>
      </c>
      <c r="F25" s="21">
        <f>6*F20</f>
        <v>60.652644230769226</v>
      </c>
      <c r="G25" s="3"/>
      <c r="H25" s="2"/>
    </row>
    <row r="26" spans="1:8" ht="14.25">
      <c r="A26" s="3">
        <v>7000</v>
      </c>
      <c r="B26" s="21">
        <f>7*B20</f>
        <v>23.84921875</v>
      </c>
      <c r="C26" s="21">
        <f>7*C20</f>
        <v>38.07858455882352</v>
      </c>
      <c r="D26" s="21">
        <f>7*D20</f>
        <v>50.55594758064516</v>
      </c>
      <c r="E26" s="21">
        <f>7*E20</f>
        <v>60.83984374999997</v>
      </c>
      <c r="F26" s="21">
        <f>7*F20</f>
        <v>70.76141826923077</v>
      </c>
      <c r="G26" s="3"/>
      <c r="H26" s="2"/>
    </row>
    <row r="27" spans="1:8" ht="14.25">
      <c r="A27" s="3">
        <v>8000</v>
      </c>
      <c r="B27" s="21">
        <f>8*B20</f>
        <v>27.256249999999998</v>
      </c>
      <c r="C27" s="21">
        <f>8*C20</f>
        <v>43.51838235294117</v>
      </c>
      <c r="D27" s="21">
        <f>8*D20</f>
        <v>57.77822580645161</v>
      </c>
      <c r="E27" s="21">
        <f>8*E20</f>
        <v>69.53124999999997</v>
      </c>
      <c r="F27" s="21">
        <f>8*F20</f>
        <v>80.8701923076923</v>
      </c>
      <c r="G27" s="3"/>
      <c r="H27" s="2"/>
    </row>
    <row r="28" spans="1:7" s="7" customFormat="1" ht="14.25">
      <c r="A28" s="5">
        <v>8500</v>
      </c>
      <c r="B28" s="22">
        <f>8.5*B20</f>
        <v>28.959765625</v>
      </c>
      <c r="C28" s="22">
        <f>8.5*C20</f>
        <v>46.23828124999999</v>
      </c>
      <c r="D28" s="22">
        <f>8.5*D20</f>
        <v>61.38936491935483</v>
      </c>
      <c r="E28" s="22">
        <f>8.5*E20</f>
        <v>73.87695312499997</v>
      </c>
      <c r="F28" s="22">
        <f>8.5*F20</f>
        <v>85.92457932692308</v>
      </c>
      <c r="G28" s="6" t="s">
        <v>12</v>
      </c>
    </row>
    <row r="29" spans="1:8" ht="14.25">
      <c r="A29" s="3">
        <v>9000</v>
      </c>
      <c r="B29" s="21">
        <f>9*B20</f>
        <v>30.663281249999997</v>
      </c>
      <c r="C29" s="21">
        <f>9*C20</f>
        <v>48.95818014705881</v>
      </c>
      <c r="D29" s="21">
        <f>9*D20</f>
        <v>65.00050403225806</v>
      </c>
      <c r="E29" s="21">
        <f>9*E20</f>
        <v>78.22265624999997</v>
      </c>
      <c r="F29" s="21">
        <f>9*F20</f>
        <v>90.97896634615384</v>
      </c>
      <c r="G29" s="3"/>
      <c r="H29" s="2"/>
    </row>
    <row r="30" spans="1:8" ht="14.25">
      <c r="A30" s="3"/>
      <c r="B30" s="3"/>
      <c r="C30" s="3"/>
      <c r="D30" s="3"/>
      <c r="E30" s="3"/>
      <c r="F30" s="3"/>
      <c r="G30" s="3"/>
      <c r="H30" s="2"/>
    </row>
    <row r="34" ht="14.25">
      <c r="G34" s="17" t="s">
        <v>28</v>
      </c>
    </row>
  </sheetData>
  <sheetProtection/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8" width="9.7109375" style="1" customWidth="1"/>
    <col min="9" max="11" width="2.7109375" style="2" customWidth="1"/>
    <col min="12" max="42" width="9.7109375" style="2" customWidth="1"/>
    <col min="43" max="16384" width="9.140625" style="2" customWidth="1"/>
  </cols>
  <sheetData>
    <row r="1" spans="2:4" ht="24.75">
      <c r="B1" s="9"/>
      <c r="C1" s="14" t="s">
        <v>20</v>
      </c>
      <c r="D1" s="15" t="s">
        <v>14</v>
      </c>
    </row>
    <row r="2" spans="2:4" ht="18">
      <c r="B2" s="9"/>
      <c r="C2" s="9"/>
      <c r="D2" s="10"/>
    </row>
    <row r="3" spans="1:6" ht="14.25">
      <c r="A3" s="11" t="s">
        <v>17</v>
      </c>
      <c r="E3" s="3"/>
      <c r="F3" s="3"/>
    </row>
    <row r="4" spans="5:6" ht="14.25">
      <c r="E4" s="3"/>
      <c r="F4" s="3"/>
    </row>
    <row r="5" spans="1:6" ht="14.25">
      <c r="A5" s="5" t="s">
        <v>5</v>
      </c>
      <c r="B5" s="5"/>
      <c r="C5" s="5"/>
      <c r="D5" s="16">
        <v>14</v>
      </c>
      <c r="E5" s="5"/>
      <c r="F5" s="3"/>
    </row>
    <row r="6" spans="1:6" ht="14.25">
      <c r="A6" s="5" t="s">
        <v>7</v>
      </c>
      <c r="B6" s="5"/>
      <c r="C6" s="5"/>
      <c r="D6" s="16">
        <v>43</v>
      </c>
      <c r="E6" s="3"/>
      <c r="F6" s="3"/>
    </row>
    <row r="7" spans="1:6" ht="14.25">
      <c r="A7" s="5" t="s">
        <v>11</v>
      </c>
      <c r="B7" s="5"/>
      <c r="C7" s="5"/>
      <c r="D7" s="16">
        <v>78.32</v>
      </c>
      <c r="E7" s="6" t="s">
        <v>19</v>
      </c>
      <c r="F7" s="3"/>
    </row>
    <row r="8" spans="1:8" ht="14.25">
      <c r="A8" s="5"/>
      <c r="B8" s="5"/>
      <c r="C8" s="5"/>
      <c r="D8" s="6"/>
      <c r="E8" s="6"/>
      <c r="F8" s="3"/>
      <c r="G8" s="2"/>
      <c r="H8" s="2"/>
    </row>
    <row r="9" spans="1:11" ht="14.25">
      <c r="A9" s="5"/>
      <c r="B9" s="5"/>
      <c r="C9" s="5"/>
      <c r="D9" s="6"/>
      <c r="E9" s="6"/>
      <c r="F9" s="12" t="s">
        <v>16</v>
      </c>
      <c r="G9" s="2"/>
      <c r="H9" s="4"/>
      <c r="I9" s="8"/>
      <c r="J9" s="8"/>
      <c r="K9" s="8"/>
    </row>
    <row r="10" spans="1:11" ht="14.25">
      <c r="A10" s="5"/>
      <c r="C10" s="4" t="s">
        <v>0</v>
      </c>
      <c r="D10" s="18">
        <f>60/27</f>
        <v>2.2222222222222223</v>
      </c>
      <c r="E10" s="19"/>
      <c r="F10" s="20"/>
      <c r="G10" s="2"/>
      <c r="H10" s="4"/>
      <c r="I10" s="8"/>
      <c r="J10" s="8"/>
      <c r="K10" s="8"/>
    </row>
    <row r="11" spans="1:11" ht="14.25">
      <c r="A11" s="5"/>
      <c r="B11" s="4" t="s">
        <v>1</v>
      </c>
      <c r="C11" s="4" t="s">
        <v>2</v>
      </c>
      <c r="D11" s="18">
        <f>40/14</f>
        <v>2.857142857142857</v>
      </c>
      <c r="E11" s="19"/>
      <c r="F11" s="18">
        <f>D10*D11*D16</f>
        <v>19.501133786848076</v>
      </c>
      <c r="G11" s="2"/>
      <c r="H11" s="4"/>
      <c r="I11" s="8"/>
      <c r="J11" s="8"/>
      <c r="K11" s="8"/>
    </row>
    <row r="12" spans="1:11" ht="14.25">
      <c r="A12" s="5"/>
      <c r="B12" s="3"/>
      <c r="C12" s="4" t="s">
        <v>4</v>
      </c>
      <c r="D12" s="18">
        <f>34/19</f>
        <v>1.7894736842105263</v>
      </c>
      <c r="E12" s="19"/>
      <c r="F12" s="18">
        <f>D10*D12*D16</f>
        <v>12.21386800334169</v>
      </c>
      <c r="G12" s="2"/>
      <c r="H12" s="4"/>
      <c r="I12" s="8"/>
      <c r="J12" s="8"/>
      <c r="K12" s="8"/>
    </row>
    <row r="13" spans="1:11" ht="14.25">
      <c r="A13" s="5"/>
      <c r="B13" s="3"/>
      <c r="C13" s="4" t="s">
        <v>6</v>
      </c>
      <c r="D13" s="18">
        <f>31/23</f>
        <v>1.3478260869565217</v>
      </c>
      <c r="E13" s="19"/>
      <c r="F13" s="18">
        <f>D10*D13*D16</f>
        <v>9.19944789510007</v>
      </c>
      <c r="G13" s="2"/>
      <c r="H13" s="4"/>
      <c r="I13" s="8"/>
      <c r="J13" s="8"/>
      <c r="K13" s="8"/>
    </row>
    <row r="14" spans="1:11" ht="14.25">
      <c r="A14" s="5"/>
      <c r="B14" s="3"/>
      <c r="C14" s="4" t="s">
        <v>8</v>
      </c>
      <c r="D14" s="18">
        <f>28/25</f>
        <v>1.12</v>
      </c>
      <c r="E14" s="19"/>
      <c r="F14" s="18">
        <f>D10*D14*D16</f>
        <v>7.644444444444447</v>
      </c>
      <c r="G14" s="2"/>
      <c r="H14" s="4"/>
      <c r="I14" s="8"/>
      <c r="J14" s="8"/>
      <c r="K14" s="8"/>
    </row>
    <row r="15" spans="1:11" ht="14.25">
      <c r="A15" s="5"/>
      <c r="B15" s="3"/>
      <c r="C15" s="4" t="s">
        <v>9</v>
      </c>
      <c r="D15" s="18">
        <f>26/27</f>
        <v>0.9629629629629629</v>
      </c>
      <c r="E15" s="19"/>
      <c r="F15" s="18">
        <f>D10*D15*D16</f>
        <v>6.572604350382129</v>
      </c>
      <c r="G15" s="2"/>
      <c r="H15" s="4"/>
      <c r="I15" s="8"/>
      <c r="J15" s="8"/>
      <c r="K15" s="8"/>
    </row>
    <row r="16" spans="1:11" ht="14.25">
      <c r="A16" s="5"/>
      <c r="B16" s="2"/>
      <c r="C16" s="4" t="s">
        <v>3</v>
      </c>
      <c r="D16" s="18">
        <f>D6/D5</f>
        <v>3.0714285714285716</v>
      </c>
      <c r="E16" s="19"/>
      <c r="F16" s="20"/>
      <c r="G16" s="2"/>
      <c r="H16" s="4"/>
      <c r="I16" s="8"/>
      <c r="J16" s="8"/>
      <c r="K16" s="8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ht="14.25">
      <c r="A18" s="3"/>
      <c r="B18" s="3" t="s">
        <v>26</v>
      </c>
      <c r="E18" s="3"/>
      <c r="F18" s="3"/>
      <c r="G18" s="3"/>
      <c r="H18" s="2"/>
    </row>
    <row r="19" spans="1:8" ht="14.25">
      <c r="A19" s="4" t="s">
        <v>10</v>
      </c>
      <c r="B19" s="4" t="s">
        <v>2</v>
      </c>
      <c r="C19" s="4" t="s">
        <v>4</v>
      </c>
      <c r="D19" s="4" t="s">
        <v>6</v>
      </c>
      <c r="E19" s="4" t="s">
        <v>8</v>
      </c>
      <c r="F19" s="4" t="s">
        <v>9</v>
      </c>
      <c r="G19" s="3"/>
      <c r="H19" s="2"/>
    </row>
    <row r="20" spans="1:8" ht="14.25">
      <c r="A20" s="3">
        <v>1000</v>
      </c>
      <c r="B20" s="21">
        <f>(((A20/F11)*D7)/63360)*60</f>
        <v>3.803197674418604</v>
      </c>
      <c r="C20" s="21">
        <f>(((A20/F12)*D7)/63360)*60</f>
        <v>6.0723324213406284</v>
      </c>
      <c r="D20" s="21">
        <f>(((A20/F13)*D7)/63360)*60</f>
        <v>8.062078019504874</v>
      </c>
      <c r="E20" s="21">
        <f>(((A20/F14)*D7)/63360)*60</f>
        <v>9.702034883720925</v>
      </c>
      <c r="F20" s="21">
        <f>(((A20/F15)*D7)/63360)*60</f>
        <v>11.284212880143109</v>
      </c>
      <c r="G20" s="3"/>
      <c r="H20" s="2"/>
    </row>
    <row r="21" spans="1:8" ht="14.25">
      <c r="A21" s="3">
        <v>2000</v>
      </c>
      <c r="B21" s="21">
        <f>2*B20</f>
        <v>7.606395348837208</v>
      </c>
      <c r="C21" s="21">
        <f>2*C20</f>
        <v>12.144664842681257</v>
      </c>
      <c r="D21" s="21">
        <f>2*D20</f>
        <v>16.124156039009748</v>
      </c>
      <c r="E21" s="21">
        <f>2*E20</f>
        <v>19.40406976744185</v>
      </c>
      <c r="F21" s="21">
        <f>2*F20</f>
        <v>22.568425760286217</v>
      </c>
      <c r="G21" s="3"/>
      <c r="H21" s="2"/>
    </row>
    <row r="22" spans="1:8" ht="14.25">
      <c r="A22" s="3">
        <v>3000</v>
      </c>
      <c r="B22" s="21">
        <f>3*B20</f>
        <v>11.409593023255812</v>
      </c>
      <c r="C22" s="21">
        <f>3*C20</f>
        <v>18.216997264021884</v>
      </c>
      <c r="D22" s="21">
        <f>3*D20</f>
        <v>24.18623405851462</v>
      </c>
      <c r="E22" s="21">
        <f>3*E20</f>
        <v>29.106104651162774</v>
      </c>
      <c r="F22" s="21">
        <f>3*F20</f>
        <v>33.852638640429326</v>
      </c>
      <c r="G22" s="3"/>
      <c r="H22" s="2"/>
    </row>
    <row r="23" spans="1:8" ht="14.25">
      <c r="A23" s="3">
        <v>4000</v>
      </c>
      <c r="B23" s="21">
        <f>4*B20</f>
        <v>15.212790697674416</v>
      </c>
      <c r="C23" s="21">
        <f>4*C20</f>
        <v>24.289329685362514</v>
      </c>
      <c r="D23" s="21">
        <f>4*D20</f>
        <v>32.248312078019495</v>
      </c>
      <c r="E23" s="21">
        <f>4*E20</f>
        <v>38.8081395348837</v>
      </c>
      <c r="F23" s="21">
        <f>4*F20</f>
        <v>45.136851520572435</v>
      </c>
      <c r="G23" s="3"/>
      <c r="H23" s="2"/>
    </row>
    <row r="24" spans="1:8" ht="14.25">
      <c r="A24" s="3">
        <v>5000</v>
      </c>
      <c r="B24" s="21">
        <f>5*B20</f>
        <v>19.01598837209302</v>
      </c>
      <c r="C24" s="21">
        <f>5*C20</f>
        <v>30.361662106703143</v>
      </c>
      <c r="D24" s="21">
        <f>5*D20</f>
        <v>40.31039009752437</v>
      </c>
      <c r="E24" s="21">
        <f>5*E20</f>
        <v>48.51017441860463</v>
      </c>
      <c r="F24" s="21">
        <f>5*F20</f>
        <v>56.421064400715544</v>
      </c>
      <c r="G24" s="3"/>
      <c r="H24" s="2"/>
    </row>
    <row r="25" spans="1:8" ht="14.25">
      <c r="A25" s="3">
        <v>6000</v>
      </c>
      <c r="B25" s="21">
        <f>6*B20</f>
        <v>22.819186046511625</v>
      </c>
      <c r="C25" s="21">
        <f>6*C20</f>
        <v>36.43399452804377</v>
      </c>
      <c r="D25" s="21">
        <f>6*D20</f>
        <v>48.37246811702924</v>
      </c>
      <c r="E25" s="21">
        <f>6*E20</f>
        <v>58.21220930232555</v>
      </c>
      <c r="F25" s="21">
        <f>6*F20</f>
        <v>67.70527728085865</v>
      </c>
      <c r="G25" s="3"/>
      <c r="H25" s="2"/>
    </row>
    <row r="26" spans="1:8" ht="14.25">
      <c r="A26" s="3">
        <v>7000</v>
      </c>
      <c r="B26" s="21">
        <f>7*B20</f>
        <v>26.622383720930227</v>
      </c>
      <c r="C26" s="21">
        <f>7*C20</f>
        <v>42.5063269493844</v>
      </c>
      <c r="D26" s="21">
        <f>7*D20</f>
        <v>56.43454613653412</v>
      </c>
      <c r="E26" s="21">
        <f>7*E20</f>
        <v>67.91424418604647</v>
      </c>
      <c r="F26" s="21">
        <f>7*F20</f>
        <v>78.98949016100175</v>
      </c>
      <c r="G26" s="3"/>
      <c r="H26" s="2"/>
    </row>
    <row r="27" spans="1:8" ht="14.25">
      <c r="A27" s="3">
        <v>8000</v>
      </c>
      <c r="B27" s="21">
        <f>8*B20</f>
        <v>30.425581395348832</v>
      </c>
      <c r="C27" s="21">
        <f>8*C20</f>
        <v>48.57865937072503</v>
      </c>
      <c r="D27" s="21">
        <f>8*D20</f>
        <v>64.49662415603899</v>
      </c>
      <c r="E27" s="21">
        <f>8*E20</f>
        <v>77.6162790697674</v>
      </c>
      <c r="F27" s="21">
        <f>8*F20</f>
        <v>90.27370304114487</v>
      </c>
      <c r="G27" s="3"/>
      <c r="H27" s="2"/>
    </row>
    <row r="28" spans="1:7" s="7" customFormat="1" ht="14.25">
      <c r="A28" s="5">
        <v>8500</v>
      </c>
      <c r="B28" s="22">
        <f>8.5*B20</f>
        <v>32.327180232558135</v>
      </c>
      <c r="C28" s="22">
        <f>8.5*C20</f>
        <v>51.614825581395344</v>
      </c>
      <c r="D28" s="22">
        <f>8.5*D20</f>
        <v>68.52766316579142</v>
      </c>
      <c r="E28" s="22">
        <f>8.5*E20</f>
        <v>82.46729651162786</v>
      </c>
      <c r="F28" s="22">
        <f>8.5*F20</f>
        <v>95.91580948121643</v>
      </c>
      <c r="G28" s="6" t="s">
        <v>12</v>
      </c>
    </row>
    <row r="29" spans="1:8" ht="14.25">
      <c r="A29" s="3">
        <v>9000</v>
      </c>
      <c r="B29" s="21">
        <f>9*B20</f>
        <v>34.228779069767434</v>
      </c>
      <c r="C29" s="21">
        <f>9*C20</f>
        <v>54.65099179206565</v>
      </c>
      <c r="D29" s="21">
        <f>9*D20</f>
        <v>72.55870217554386</v>
      </c>
      <c r="E29" s="21">
        <f>9*E20</f>
        <v>87.31831395348833</v>
      </c>
      <c r="F29" s="21">
        <f>9*F20</f>
        <v>101.55791592128799</v>
      </c>
      <c r="G29" s="3"/>
      <c r="H29" s="2"/>
    </row>
    <row r="30" spans="1:8" ht="14.25">
      <c r="A30" s="3"/>
      <c r="B30" s="3"/>
      <c r="C30" s="3"/>
      <c r="D30" s="3"/>
      <c r="E30" s="3"/>
      <c r="F30" s="3"/>
      <c r="G30" s="3"/>
      <c r="H30" s="2"/>
    </row>
    <row r="34" ht="14.25">
      <c r="G34" s="17" t="s">
        <v>28</v>
      </c>
    </row>
  </sheetData>
  <sheetProtection/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8" width="9.7109375" style="1" customWidth="1"/>
    <col min="9" max="11" width="2.7109375" style="2" customWidth="1"/>
    <col min="12" max="42" width="9.7109375" style="2" customWidth="1"/>
    <col min="43" max="16384" width="9.140625" style="2" customWidth="1"/>
  </cols>
  <sheetData>
    <row r="1" spans="2:4" ht="24.75">
      <c r="B1" s="9"/>
      <c r="C1" s="14" t="s">
        <v>24</v>
      </c>
      <c r="D1" s="15" t="s">
        <v>14</v>
      </c>
    </row>
    <row r="2" spans="2:4" ht="18">
      <c r="B2" s="9"/>
      <c r="C2" s="9"/>
      <c r="D2" s="10"/>
    </row>
    <row r="3" spans="1:6" ht="14.25">
      <c r="A3" s="11" t="s">
        <v>17</v>
      </c>
      <c r="E3" s="3"/>
      <c r="F3" s="3"/>
    </row>
    <row r="4" spans="5:6" ht="14.25">
      <c r="E4" s="3"/>
      <c r="F4" s="3"/>
    </row>
    <row r="5" spans="1:6" ht="14.25">
      <c r="A5" s="5" t="s">
        <v>5</v>
      </c>
      <c r="B5" s="5"/>
      <c r="C5" s="5"/>
      <c r="D5" s="16">
        <v>15</v>
      </c>
      <c r="E5" s="5" t="s">
        <v>21</v>
      </c>
      <c r="F5" s="3"/>
    </row>
    <row r="6" spans="1:6" ht="14.25">
      <c r="A6" s="5" t="s">
        <v>7</v>
      </c>
      <c r="B6" s="5"/>
      <c r="C6" s="5"/>
      <c r="D6" s="16">
        <v>41</v>
      </c>
      <c r="E6" s="5" t="s">
        <v>22</v>
      </c>
      <c r="F6" s="3"/>
    </row>
    <row r="7" spans="1:6" ht="14.25">
      <c r="A7" s="5" t="s">
        <v>11</v>
      </c>
      <c r="B7" s="5"/>
      <c r="C7" s="5"/>
      <c r="D7" s="16">
        <v>78.32</v>
      </c>
      <c r="E7" s="6" t="s">
        <v>19</v>
      </c>
      <c r="F7" s="3"/>
    </row>
    <row r="8" spans="1:8" ht="14.25">
      <c r="A8" s="5"/>
      <c r="B8" s="5"/>
      <c r="C8" s="5"/>
      <c r="D8" s="6"/>
      <c r="E8" s="6"/>
      <c r="F8" s="3"/>
      <c r="G8" s="2"/>
      <c r="H8" s="2"/>
    </row>
    <row r="9" spans="1:11" ht="14.25">
      <c r="A9" s="5"/>
      <c r="B9" s="5"/>
      <c r="C9" s="5"/>
      <c r="D9" s="6"/>
      <c r="E9" s="6"/>
      <c r="F9" s="12" t="s">
        <v>16</v>
      </c>
      <c r="G9" s="2"/>
      <c r="H9" s="4"/>
      <c r="I9" s="8"/>
      <c r="J9" s="8"/>
      <c r="K9" s="8"/>
    </row>
    <row r="10" spans="1:11" ht="14.25">
      <c r="A10" s="5"/>
      <c r="C10" s="4" t="s">
        <v>0</v>
      </c>
      <c r="D10" s="18">
        <f>60/27</f>
        <v>2.2222222222222223</v>
      </c>
      <c r="E10" s="19"/>
      <c r="F10" s="20"/>
      <c r="G10" s="2"/>
      <c r="H10" s="4"/>
      <c r="I10" s="8"/>
      <c r="J10" s="8"/>
      <c r="K10" s="8"/>
    </row>
    <row r="11" spans="1:11" ht="14.25">
      <c r="A11" s="5"/>
      <c r="B11" s="4" t="s">
        <v>1</v>
      </c>
      <c r="C11" s="4" t="s">
        <v>2</v>
      </c>
      <c r="D11" s="18">
        <f>40/14</f>
        <v>2.857142857142857</v>
      </c>
      <c r="E11" s="19"/>
      <c r="F11" s="18">
        <f>D10*D11*D16</f>
        <v>17.354497354497358</v>
      </c>
      <c r="G11" s="2"/>
      <c r="H11" s="4"/>
      <c r="I11" s="8"/>
      <c r="J11" s="8"/>
      <c r="K11" s="8"/>
    </row>
    <row r="12" spans="1:11" ht="14.25">
      <c r="A12" s="5"/>
      <c r="B12" s="3"/>
      <c r="C12" s="4" t="s">
        <v>4</v>
      </c>
      <c r="D12" s="18">
        <f>34/19</f>
        <v>1.7894736842105263</v>
      </c>
      <c r="E12" s="19"/>
      <c r="F12" s="18">
        <f>D10*D12*D16</f>
        <v>10.869395711500976</v>
      </c>
      <c r="G12" s="2"/>
      <c r="H12" s="4"/>
      <c r="I12" s="8"/>
      <c r="J12" s="8"/>
      <c r="K12" s="8"/>
    </row>
    <row r="13" spans="1:11" ht="14.25">
      <c r="A13" s="5"/>
      <c r="B13" s="3"/>
      <c r="C13" s="4" t="s">
        <v>6</v>
      </c>
      <c r="D13" s="18">
        <f>31/23</f>
        <v>1.3478260869565217</v>
      </c>
      <c r="E13" s="19"/>
      <c r="F13" s="18">
        <f>D10*D13*D16</f>
        <v>8.186795491143318</v>
      </c>
      <c r="G13" s="2"/>
      <c r="H13" s="4"/>
      <c r="I13" s="8"/>
      <c r="J13" s="8"/>
      <c r="K13" s="8"/>
    </row>
    <row r="14" spans="1:11" ht="14.25">
      <c r="A14" s="5"/>
      <c r="B14" s="3"/>
      <c r="C14" s="4" t="s">
        <v>8</v>
      </c>
      <c r="D14" s="18">
        <f>28/25</f>
        <v>1.12</v>
      </c>
      <c r="E14" s="19"/>
      <c r="F14" s="18">
        <f>D10*D14*D16</f>
        <v>6.802962962962964</v>
      </c>
      <c r="G14" s="2"/>
      <c r="H14" s="4"/>
      <c r="I14" s="8"/>
      <c r="J14" s="8"/>
      <c r="K14" s="8"/>
    </row>
    <row r="15" spans="1:11" ht="14.25">
      <c r="A15" s="5"/>
      <c r="B15" s="3"/>
      <c r="C15" s="4" t="s">
        <v>9</v>
      </c>
      <c r="D15" s="18">
        <f>26/27</f>
        <v>0.9629629629629629</v>
      </c>
      <c r="E15" s="19"/>
      <c r="F15" s="18">
        <f>D10*D15*D16</f>
        <v>5.8491083676268865</v>
      </c>
      <c r="G15" s="2"/>
      <c r="H15" s="4"/>
      <c r="I15" s="8"/>
      <c r="J15" s="8"/>
      <c r="K15" s="8"/>
    </row>
    <row r="16" spans="1:11" ht="14.25">
      <c r="A16" s="5"/>
      <c r="B16" s="2"/>
      <c r="C16" s="4" t="s">
        <v>3</v>
      </c>
      <c r="D16" s="18">
        <f>D6/D5</f>
        <v>2.7333333333333334</v>
      </c>
      <c r="E16" s="19"/>
      <c r="F16" s="20"/>
      <c r="G16" s="2"/>
      <c r="H16" s="4"/>
      <c r="I16" s="8"/>
      <c r="J16" s="8"/>
      <c r="K16" s="8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ht="14.25">
      <c r="A18" s="3"/>
      <c r="B18" s="3" t="s">
        <v>26</v>
      </c>
      <c r="E18" s="3"/>
      <c r="F18" s="3"/>
      <c r="G18" s="3"/>
      <c r="H18" s="2"/>
    </row>
    <row r="19" spans="1:8" ht="14.25">
      <c r="A19" s="4" t="s">
        <v>10</v>
      </c>
      <c r="B19" s="4" t="s">
        <v>2</v>
      </c>
      <c r="C19" s="4" t="s">
        <v>4</v>
      </c>
      <c r="D19" s="4" t="s">
        <v>6</v>
      </c>
      <c r="E19" s="4" t="s">
        <v>8</v>
      </c>
      <c r="F19" s="4" t="s">
        <v>9</v>
      </c>
      <c r="G19" s="3"/>
      <c r="H19" s="2"/>
    </row>
    <row r="20" spans="1:8" ht="14.25">
      <c r="A20" s="3">
        <v>1000</v>
      </c>
      <c r="B20" s="21">
        <f>(((A20/F11)*D7)/63360)*60</f>
        <v>4.273628048780487</v>
      </c>
      <c r="C20" s="21">
        <f>(((A20/F12)*D7)/63360)*60</f>
        <v>6.823439741750357</v>
      </c>
      <c r="D20" s="21">
        <f>(((A20/F13)*D7)/63360)*60</f>
        <v>9.059303697875688</v>
      </c>
      <c r="E20" s="21">
        <f>(((A20/F14)*D7)/63360)*60</f>
        <v>10.902112369337976</v>
      </c>
      <c r="F20" s="21">
        <f>(((A20/F15)*D7)/63360)*60</f>
        <v>12.679995309568477</v>
      </c>
      <c r="G20" s="3"/>
      <c r="H20" s="2"/>
    </row>
    <row r="21" spans="1:8" ht="14.25">
      <c r="A21" s="3">
        <v>2000</v>
      </c>
      <c r="B21" s="21">
        <f>2*B20</f>
        <v>8.547256097560973</v>
      </c>
      <c r="C21" s="21">
        <f>2*C20</f>
        <v>13.646879483500713</v>
      </c>
      <c r="D21" s="21">
        <f>2*D20</f>
        <v>18.118607395751376</v>
      </c>
      <c r="E21" s="21">
        <f>2*E20</f>
        <v>21.804224738675952</v>
      </c>
      <c r="F21" s="21">
        <f>2*F20</f>
        <v>25.359990619136955</v>
      </c>
      <c r="G21" s="3"/>
      <c r="H21" s="2"/>
    </row>
    <row r="22" spans="1:8" ht="14.25">
      <c r="A22" s="3">
        <v>3000</v>
      </c>
      <c r="B22" s="21">
        <f>3*B20</f>
        <v>12.82088414634146</v>
      </c>
      <c r="C22" s="21">
        <f>3*C20</f>
        <v>20.47031922525107</v>
      </c>
      <c r="D22" s="21">
        <f>3*D20</f>
        <v>27.177911093627063</v>
      </c>
      <c r="E22" s="21">
        <f>3*E20</f>
        <v>32.706337108013926</v>
      </c>
      <c r="F22" s="21">
        <f>3*F20</f>
        <v>38.039985928705434</v>
      </c>
      <c r="G22" s="3"/>
      <c r="H22" s="2"/>
    </row>
    <row r="23" spans="1:8" ht="14.25">
      <c r="A23" s="3">
        <v>4000</v>
      </c>
      <c r="B23" s="21">
        <f>4*B20</f>
        <v>17.094512195121947</v>
      </c>
      <c r="C23" s="21">
        <f>4*C20</f>
        <v>27.293758967001427</v>
      </c>
      <c r="D23" s="21">
        <f>4*D20</f>
        <v>36.23721479150275</v>
      </c>
      <c r="E23" s="21">
        <f>4*E20</f>
        <v>43.608449477351904</v>
      </c>
      <c r="F23" s="21">
        <f>4*F20</f>
        <v>50.71998123827391</v>
      </c>
      <c r="G23" s="3"/>
      <c r="H23" s="2"/>
    </row>
    <row r="24" spans="1:8" ht="14.25">
      <c r="A24" s="3">
        <v>5000</v>
      </c>
      <c r="B24" s="21">
        <f>5*B20</f>
        <v>21.368140243902435</v>
      </c>
      <c r="C24" s="21">
        <f>5*C20</f>
        <v>34.117198708751786</v>
      </c>
      <c r="D24" s="21">
        <f>5*D20</f>
        <v>45.29651848937844</v>
      </c>
      <c r="E24" s="21">
        <f>5*E20</f>
        <v>54.51056184668988</v>
      </c>
      <c r="F24" s="21">
        <f>5*F20</f>
        <v>63.399976547842385</v>
      </c>
      <c r="G24" s="3"/>
      <c r="H24" s="2"/>
    </row>
    <row r="25" spans="1:8" ht="14.25">
      <c r="A25" s="3">
        <v>6000</v>
      </c>
      <c r="B25" s="21">
        <f>6*B20</f>
        <v>25.64176829268292</v>
      </c>
      <c r="C25" s="21">
        <f>6*C20</f>
        <v>40.94063845050214</v>
      </c>
      <c r="D25" s="21">
        <f>6*D20</f>
        <v>54.35582218725413</v>
      </c>
      <c r="E25" s="21">
        <f>6*E20</f>
        <v>65.41267421602785</v>
      </c>
      <c r="F25" s="21">
        <f>6*F20</f>
        <v>76.07997185741087</v>
      </c>
      <c r="G25" s="3"/>
      <c r="H25" s="2"/>
    </row>
    <row r="26" spans="1:8" ht="14.25">
      <c r="A26" s="3">
        <v>7000</v>
      </c>
      <c r="B26" s="21">
        <f>7*B20</f>
        <v>29.915396341463406</v>
      </c>
      <c r="C26" s="21">
        <f>7*C20</f>
        <v>47.7640781922525</v>
      </c>
      <c r="D26" s="21">
        <f>7*D20</f>
        <v>63.41512588512981</v>
      </c>
      <c r="E26" s="21">
        <f>7*E20</f>
        <v>76.31478658536584</v>
      </c>
      <c r="F26" s="21">
        <f>7*F20</f>
        <v>88.75996716697934</v>
      </c>
      <c r="G26" s="3"/>
      <c r="H26" s="2"/>
    </row>
    <row r="27" spans="1:8" ht="14.25">
      <c r="A27" s="3">
        <v>8000</v>
      </c>
      <c r="B27" s="21">
        <f>8*B20</f>
        <v>34.189024390243894</v>
      </c>
      <c r="C27" s="21">
        <f>8*C20</f>
        <v>54.587517934002854</v>
      </c>
      <c r="D27" s="21">
        <f>8*D20</f>
        <v>72.4744295830055</v>
      </c>
      <c r="E27" s="21">
        <f>8*E20</f>
        <v>87.21689895470381</v>
      </c>
      <c r="F27" s="21">
        <f>8*F20</f>
        <v>101.43996247654782</v>
      </c>
      <c r="G27" s="3"/>
      <c r="H27" s="2"/>
    </row>
    <row r="28" spans="1:7" s="7" customFormat="1" ht="14.25">
      <c r="A28" s="5">
        <v>8500</v>
      </c>
      <c r="B28" s="22">
        <f>8.5*B20</f>
        <v>36.325838414634134</v>
      </c>
      <c r="C28" s="22">
        <f>8.5*C20</f>
        <v>57.999237804878035</v>
      </c>
      <c r="D28" s="22">
        <f>8.5*D20</f>
        <v>77.00408143194335</v>
      </c>
      <c r="E28" s="22">
        <f>8.5*E20</f>
        <v>92.6679551393728</v>
      </c>
      <c r="F28" s="22">
        <f>8.5*F20</f>
        <v>107.77996013133206</v>
      </c>
      <c r="G28" s="6" t="s">
        <v>12</v>
      </c>
    </row>
    <row r="29" spans="1:8" ht="14.25">
      <c r="A29" s="3">
        <v>9000</v>
      </c>
      <c r="B29" s="21">
        <f>9*B20</f>
        <v>38.46265243902438</v>
      </c>
      <c r="C29" s="21">
        <f>9*C20</f>
        <v>61.41095767575321</v>
      </c>
      <c r="D29" s="21">
        <f>9*D20</f>
        <v>81.5337332808812</v>
      </c>
      <c r="E29" s="21">
        <f>9*E20</f>
        <v>98.11901132404178</v>
      </c>
      <c r="F29" s="21">
        <f>9*F20</f>
        <v>114.1199577861163</v>
      </c>
      <c r="G29" s="3"/>
      <c r="H29" s="2"/>
    </row>
    <row r="30" spans="1:8" ht="14.25">
      <c r="A30" s="3"/>
      <c r="B30" s="3"/>
      <c r="C30" s="3"/>
      <c r="D30" s="3"/>
      <c r="E30" s="3"/>
      <c r="F30" s="3"/>
      <c r="G30" s="3"/>
      <c r="H30" s="2"/>
    </row>
    <row r="34" ht="14.25">
      <c r="G34" s="17" t="s">
        <v>28</v>
      </c>
    </row>
  </sheetData>
  <sheetProtection/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8" width="9.7109375" style="1" customWidth="1"/>
    <col min="9" max="11" width="2.7109375" style="2" customWidth="1"/>
    <col min="12" max="42" width="9.7109375" style="2" customWidth="1"/>
    <col min="43" max="16384" width="9.140625" style="2" customWidth="1"/>
  </cols>
  <sheetData>
    <row r="1" spans="2:4" ht="24.75">
      <c r="B1" s="13"/>
      <c r="C1" s="14" t="s">
        <v>25</v>
      </c>
      <c r="D1" s="15" t="s">
        <v>14</v>
      </c>
    </row>
    <row r="2" spans="2:4" ht="18">
      <c r="B2" s="9"/>
      <c r="C2" s="9"/>
      <c r="D2" s="10"/>
    </row>
    <row r="3" spans="1:6" ht="14.25">
      <c r="A3" s="11" t="s">
        <v>17</v>
      </c>
      <c r="E3" s="3"/>
      <c r="F3" s="3"/>
    </row>
    <row r="4" spans="5:6" ht="14.25">
      <c r="E4" s="3"/>
      <c r="F4" s="3"/>
    </row>
    <row r="5" spans="1:6" ht="14.25">
      <c r="A5" s="5" t="s">
        <v>5</v>
      </c>
      <c r="B5" s="5"/>
      <c r="C5" s="5"/>
      <c r="D5" s="16">
        <v>16</v>
      </c>
      <c r="E5" s="5" t="s">
        <v>13</v>
      </c>
      <c r="F5" s="3"/>
    </row>
    <row r="6" spans="1:6" ht="14.25">
      <c r="A6" s="5" t="s">
        <v>7</v>
      </c>
      <c r="B6" s="5"/>
      <c r="C6" s="5"/>
      <c r="D6" s="16">
        <v>45</v>
      </c>
      <c r="E6" s="3"/>
      <c r="F6" s="3"/>
    </row>
    <row r="7" spans="1:6" ht="14.25">
      <c r="A7" s="5" t="s">
        <v>11</v>
      </c>
      <c r="B7" s="5"/>
      <c r="C7" s="5"/>
      <c r="D7" s="16">
        <v>81.68</v>
      </c>
      <c r="E7" s="6" t="s">
        <v>27</v>
      </c>
      <c r="F7" s="3"/>
    </row>
    <row r="8" spans="1:8" ht="14.25">
      <c r="A8" s="5"/>
      <c r="B8" s="5"/>
      <c r="C8" s="5"/>
      <c r="D8" s="6"/>
      <c r="E8" s="6"/>
      <c r="F8" s="3"/>
      <c r="G8" s="2"/>
      <c r="H8" s="2"/>
    </row>
    <row r="9" spans="1:11" ht="14.25">
      <c r="A9" s="5"/>
      <c r="B9" s="5"/>
      <c r="C9" s="5"/>
      <c r="D9" s="6"/>
      <c r="E9" s="6"/>
      <c r="F9" s="12" t="s">
        <v>16</v>
      </c>
      <c r="G9" s="2"/>
      <c r="H9" s="4"/>
      <c r="I9" s="8"/>
      <c r="J9" s="8"/>
      <c r="K9" s="8"/>
    </row>
    <row r="10" spans="1:11" ht="14.25">
      <c r="A10" s="5"/>
      <c r="C10" s="4" t="s">
        <v>0</v>
      </c>
      <c r="D10" s="18">
        <f>65/27</f>
        <v>2.4074074074074074</v>
      </c>
      <c r="E10" s="19"/>
      <c r="F10" s="20"/>
      <c r="G10" s="2"/>
      <c r="H10" s="4"/>
      <c r="I10" s="8"/>
      <c r="J10" s="8"/>
      <c r="K10" s="8"/>
    </row>
    <row r="11" spans="1:11" ht="14.25">
      <c r="A11" s="5"/>
      <c r="B11" s="4" t="s">
        <v>1</v>
      </c>
      <c r="C11" s="4" t="s">
        <v>2</v>
      </c>
      <c r="D11" s="18">
        <f>33/15</f>
        <v>2.2</v>
      </c>
      <c r="E11" s="19"/>
      <c r="F11" s="18">
        <f>D10*D11*D16</f>
        <v>14.895833333333334</v>
      </c>
      <c r="G11" s="2"/>
      <c r="H11" s="4"/>
      <c r="I11" s="8"/>
      <c r="J11" s="8"/>
      <c r="K11" s="8"/>
    </row>
    <row r="12" spans="1:11" ht="14.25">
      <c r="A12" s="5"/>
      <c r="B12" s="3"/>
      <c r="C12" s="4" t="s">
        <v>4</v>
      </c>
      <c r="D12" s="18">
        <f>28/20</f>
        <v>1.4</v>
      </c>
      <c r="E12" s="19"/>
      <c r="F12" s="18">
        <f>D10*D12*D16</f>
        <v>9.479166666666666</v>
      </c>
      <c r="G12" s="2"/>
      <c r="H12" s="4"/>
      <c r="I12" s="8"/>
      <c r="J12" s="8"/>
      <c r="K12" s="8"/>
    </row>
    <row r="13" spans="1:11" ht="14.25">
      <c r="A13" s="5"/>
      <c r="B13" s="3"/>
      <c r="C13" s="4" t="s">
        <v>6</v>
      </c>
      <c r="D13" s="18">
        <f>25/23</f>
        <v>1.0869565217391304</v>
      </c>
      <c r="E13" s="19"/>
      <c r="F13" s="18">
        <f>D10*D13*D16</f>
        <v>7.359601449275362</v>
      </c>
      <c r="G13" s="2"/>
      <c r="H13" s="4"/>
      <c r="I13" s="8"/>
      <c r="J13" s="8"/>
      <c r="K13" s="8"/>
    </row>
    <row r="14" spans="1:11" ht="14.25">
      <c r="A14" s="5"/>
      <c r="B14" s="3"/>
      <c r="C14" s="4" t="s">
        <v>8</v>
      </c>
      <c r="D14" s="18">
        <f>23/25</f>
        <v>0.92</v>
      </c>
      <c r="E14" s="19"/>
      <c r="F14" s="18">
        <f>D10*D14*D16</f>
        <v>6.229166666666667</v>
      </c>
      <c r="G14" s="2"/>
      <c r="H14" s="4"/>
      <c r="I14" s="8"/>
      <c r="J14" s="8"/>
      <c r="K14" s="8"/>
    </row>
    <row r="15" spans="1:11" ht="14.25">
      <c r="A15" s="5"/>
      <c r="B15" s="3"/>
      <c r="C15" s="4" t="s">
        <v>9</v>
      </c>
      <c r="D15" s="18">
        <f>21/26</f>
        <v>0.8076923076923077</v>
      </c>
      <c r="E15" s="19"/>
      <c r="F15" s="18">
        <f>D10*D15*D16</f>
        <v>5.46875</v>
      </c>
      <c r="G15" s="2"/>
      <c r="H15" s="4"/>
      <c r="I15" s="8"/>
      <c r="J15" s="8"/>
      <c r="K15" s="8"/>
    </row>
    <row r="16" spans="1:11" ht="14.25">
      <c r="A16" s="5"/>
      <c r="B16" s="2"/>
      <c r="C16" s="4" t="s">
        <v>3</v>
      </c>
      <c r="D16" s="18">
        <f>D6/D5</f>
        <v>2.8125</v>
      </c>
      <c r="E16" s="19"/>
      <c r="F16" s="20"/>
      <c r="G16" s="2"/>
      <c r="H16" s="4"/>
      <c r="I16" s="8"/>
      <c r="J16" s="8"/>
      <c r="K16" s="8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ht="14.25">
      <c r="A18" s="3"/>
      <c r="B18" s="3" t="s">
        <v>26</v>
      </c>
      <c r="E18" s="3"/>
      <c r="F18" s="3"/>
      <c r="G18" s="3"/>
      <c r="H18" s="2"/>
    </row>
    <row r="19" spans="1:8" ht="14.25">
      <c r="A19" s="4" t="s">
        <v>10</v>
      </c>
      <c r="B19" s="4" t="s">
        <v>2</v>
      </c>
      <c r="C19" s="4" t="s">
        <v>4</v>
      </c>
      <c r="D19" s="4" t="s">
        <v>6</v>
      </c>
      <c r="E19" s="4" t="s">
        <v>8</v>
      </c>
      <c r="F19" s="4" t="s">
        <v>9</v>
      </c>
      <c r="G19" s="3"/>
      <c r="H19" s="2"/>
    </row>
    <row r="20" spans="1:8" ht="14.25">
      <c r="A20" s="3">
        <v>1000</v>
      </c>
      <c r="B20" s="21">
        <f>(((A20/F11)*D7)/63360)*60</f>
        <v>5.19262555626192</v>
      </c>
      <c r="C20" s="21">
        <f>(((A20/F12)*D7)/63360)*60</f>
        <v>8.159840159840162</v>
      </c>
      <c r="D20" s="21">
        <f>(((A20/F13)*D7)/63360)*60</f>
        <v>10.509874125874125</v>
      </c>
      <c r="E20" s="21">
        <f>(((A20/F14)*D7)/63360)*60</f>
        <v>12.417148069321982</v>
      </c>
      <c r="F20" s="21">
        <f>(((A20/F15)*D7)/63360)*60</f>
        <v>14.143722943722945</v>
      </c>
      <c r="G20" s="3"/>
      <c r="H20" s="2"/>
    </row>
    <row r="21" spans="1:8" ht="14.25">
      <c r="A21" s="3">
        <v>2000</v>
      </c>
      <c r="B21" s="21">
        <f>2*B20</f>
        <v>10.38525111252384</v>
      </c>
      <c r="C21" s="21">
        <f>2*C20</f>
        <v>16.319680319680323</v>
      </c>
      <c r="D21" s="21">
        <f>2*D20</f>
        <v>21.01974825174825</v>
      </c>
      <c r="E21" s="21">
        <f>2*E20</f>
        <v>24.834296138643964</v>
      </c>
      <c r="F21" s="21">
        <f>2*F20</f>
        <v>28.28744588744589</v>
      </c>
      <c r="G21" s="3"/>
      <c r="H21" s="2"/>
    </row>
    <row r="22" spans="1:8" ht="14.25">
      <c r="A22" s="3">
        <v>3000</v>
      </c>
      <c r="B22" s="21">
        <f>3*B20</f>
        <v>15.577876668785759</v>
      </c>
      <c r="C22" s="21">
        <f>3*C20</f>
        <v>24.479520479520485</v>
      </c>
      <c r="D22" s="21">
        <f>3*D20</f>
        <v>31.529622377622374</v>
      </c>
      <c r="E22" s="21">
        <f>3*E20</f>
        <v>37.251444207965946</v>
      </c>
      <c r="F22" s="21">
        <f>3*F20</f>
        <v>42.43116883116883</v>
      </c>
      <c r="G22" s="3"/>
      <c r="H22" s="2"/>
    </row>
    <row r="23" spans="1:8" ht="14.25">
      <c r="A23" s="3">
        <v>4000</v>
      </c>
      <c r="B23" s="21">
        <f>4*B20</f>
        <v>20.77050222504768</v>
      </c>
      <c r="C23" s="21">
        <f>4*C20</f>
        <v>32.639360639360646</v>
      </c>
      <c r="D23" s="21">
        <f>4*D20</f>
        <v>42.0394965034965</v>
      </c>
      <c r="E23" s="21">
        <f>4*E20</f>
        <v>49.66859227728793</v>
      </c>
      <c r="F23" s="21">
        <f>4*F20</f>
        <v>56.57489177489178</v>
      </c>
      <c r="G23" s="3"/>
      <c r="H23" s="2"/>
    </row>
    <row r="24" spans="1:8" ht="14.25">
      <c r="A24" s="3">
        <v>5000</v>
      </c>
      <c r="B24" s="21">
        <f>5*B20</f>
        <v>25.9631277813096</v>
      </c>
      <c r="C24" s="21">
        <f>5*C20</f>
        <v>40.799200799200804</v>
      </c>
      <c r="D24" s="21">
        <f>5*D20</f>
        <v>52.54937062937063</v>
      </c>
      <c r="E24" s="21">
        <f>5*E20</f>
        <v>62.08574034660991</v>
      </c>
      <c r="F24" s="21">
        <f>5*F20</f>
        <v>70.71861471861473</v>
      </c>
      <c r="G24" s="3"/>
      <c r="H24" s="2"/>
    </row>
    <row r="25" spans="1:8" ht="14.25">
      <c r="A25" s="3">
        <v>6000</v>
      </c>
      <c r="B25" s="21">
        <f>6*B20</f>
        <v>31.155753337571518</v>
      </c>
      <c r="C25" s="21">
        <f>6*C20</f>
        <v>48.95904095904097</v>
      </c>
      <c r="D25" s="21">
        <f>6*D20</f>
        <v>63.05924475524475</v>
      </c>
      <c r="E25" s="21">
        <f>6*E20</f>
        <v>74.50288841593189</v>
      </c>
      <c r="F25" s="21">
        <f>6*F20</f>
        <v>84.86233766233767</v>
      </c>
      <c r="G25" s="3"/>
      <c r="H25" s="2"/>
    </row>
    <row r="26" spans="1:8" ht="14.25">
      <c r="A26" s="3">
        <v>7000</v>
      </c>
      <c r="B26" s="21">
        <f>7*B20</f>
        <v>36.34837889383344</v>
      </c>
      <c r="C26" s="21">
        <f>7*C20</f>
        <v>57.118881118881134</v>
      </c>
      <c r="D26" s="21">
        <f>7*D20</f>
        <v>73.56911888111888</v>
      </c>
      <c r="E26" s="21">
        <f>7*E20</f>
        <v>86.92003648525387</v>
      </c>
      <c r="F26" s="21">
        <f>7*F20</f>
        <v>99.00606060606061</v>
      </c>
      <c r="G26" s="3"/>
      <c r="H26" s="2"/>
    </row>
    <row r="27" spans="1:8" ht="14.25">
      <c r="A27" s="3">
        <v>8000</v>
      </c>
      <c r="B27" s="21">
        <f>8*B20</f>
        <v>41.54100445009536</v>
      </c>
      <c r="C27" s="21">
        <f>8*C20</f>
        <v>65.27872127872129</v>
      </c>
      <c r="D27" s="21">
        <f>8*D20</f>
        <v>84.078993006993</v>
      </c>
      <c r="E27" s="21">
        <f>8*E20</f>
        <v>99.33718455457586</v>
      </c>
      <c r="F27" s="21">
        <f>8*F20</f>
        <v>113.14978354978356</v>
      </c>
      <c r="G27" s="3"/>
      <c r="H27" s="2"/>
    </row>
    <row r="28" spans="1:7" s="7" customFormat="1" ht="14.25">
      <c r="A28" s="5">
        <v>8500</v>
      </c>
      <c r="B28" s="22">
        <f>8.5*B20</f>
        <v>44.137317228226316</v>
      </c>
      <c r="C28" s="22">
        <f>8.5*C20</f>
        <v>69.35864135864138</v>
      </c>
      <c r="D28" s="22">
        <f>8.5*D20</f>
        <v>89.33393006993006</v>
      </c>
      <c r="E28" s="22">
        <f>8.5*E20</f>
        <v>105.54575858923684</v>
      </c>
      <c r="F28" s="22">
        <f>8.5*F20</f>
        <v>120.22164502164503</v>
      </c>
      <c r="G28" s="6" t="s">
        <v>12</v>
      </c>
    </row>
    <row r="29" spans="1:8" ht="14.25">
      <c r="A29" s="3">
        <v>9000</v>
      </c>
      <c r="B29" s="21">
        <f>9*B20</f>
        <v>46.733630006357274</v>
      </c>
      <c r="C29" s="21">
        <f>9*C20</f>
        <v>73.43856143856145</v>
      </c>
      <c r="D29" s="21">
        <f>9*D20</f>
        <v>94.58886713286712</v>
      </c>
      <c r="E29" s="21">
        <f>9*E20</f>
        <v>111.75433262389784</v>
      </c>
      <c r="F29" s="21">
        <f>9*F20</f>
        <v>127.29350649350651</v>
      </c>
      <c r="G29" s="3"/>
      <c r="H29" s="2"/>
    </row>
    <row r="30" spans="1:8" ht="14.25">
      <c r="A30" s="3"/>
      <c r="B30" s="3"/>
      <c r="C30" s="3"/>
      <c r="D30" s="3"/>
      <c r="E30" s="3"/>
      <c r="F30" s="3"/>
      <c r="G30" s="3"/>
      <c r="H30" s="2"/>
    </row>
    <row r="34" ht="14.25">
      <c r="G34" s="17" t="s">
        <v>28</v>
      </c>
    </row>
  </sheetData>
  <sheetProtection/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8" width="9.7109375" style="1" customWidth="1"/>
    <col min="9" max="11" width="2.7109375" style="2" customWidth="1"/>
    <col min="12" max="42" width="9.7109375" style="2" customWidth="1"/>
    <col min="43" max="16384" width="9.140625" style="2" customWidth="1"/>
  </cols>
  <sheetData>
    <row r="1" spans="2:4" ht="24.75">
      <c r="B1" s="9"/>
      <c r="C1" s="14" t="s">
        <v>15</v>
      </c>
      <c r="D1" s="15" t="s">
        <v>14</v>
      </c>
    </row>
    <row r="2" spans="2:4" ht="18">
      <c r="B2" s="9"/>
      <c r="C2" s="9"/>
      <c r="D2" s="10"/>
    </row>
    <row r="3" spans="1:6" ht="14.25">
      <c r="A3" s="11" t="s">
        <v>17</v>
      </c>
      <c r="E3" s="3"/>
      <c r="F3" s="3"/>
    </row>
    <row r="4" spans="5:6" ht="14.25">
      <c r="E4" s="3"/>
      <c r="F4" s="3"/>
    </row>
    <row r="5" spans="1:6" ht="14.25">
      <c r="A5" s="5" t="s">
        <v>5</v>
      </c>
      <c r="B5" s="5"/>
      <c r="C5" s="5"/>
      <c r="D5" s="16">
        <v>15</v>
      </c>
      <c r="E5" s="5"/>
      <c r="F5" s="3"/>
    </row>
    <row r="6" spans="1:6" ht="14.25">
      <c r="A6" s="5" t="s">
        <v>7</v>
      </c>
      <c r="B6" s="5"/>
      <c r="C6" s="5"/>
      <c r="D6" s="16">
        <v>47</v>
      </c>
      <c r="E6" s="3"/>
      <c r="F6" s="3"/>
    </row>
    <row r="7" spans="1:6" ht="14.25">
      <c r="A7" s="5" t="s">
        <v>11</v>
      </c>
      <c r="B7" s="5"/>
      <c r="C7" s="5"/>
      <c r="D7" s="16">
        <v>81.68</v>
      </c>
      <c r="E7" s="6" t="s">
        <v>19</v>
      </c>
      <c r="F7" s="3"/>
    </row>
    <row r="8" spans="1:8" ht="14.25">
      <c r="A8" s="5"/>
      <c r="B8" s="5"/>
      <c r="C8" s="5"/>
      <c r="D8" s="6"/>
      <c r="E8" s="6"/>
      <c r="F8" s="3"/>
      <c r="G8" s="2"/>
      <c r="H8" s="2"/>
    </row>
    <row r="9" spans="1:11" ht="14.25">
      <c r="A9" s="5"/>
      <c r="B9" s="5"/>
      <c r="C9" s="5"/>
      <c r="D9" s="6"/>
      <c r="E9" s="6"/>
      <c r="F9" s="12" t="s">
        <v>16</v>
      </c>
      <c r="G9" s="2"/>
      <c r="H9" s="4"/>
      <c r="I9" s="8"/>
      <c r="J9" s="8"/>
      <c r="K9" s="8"/>
    </row>
    <row r="10" spans="1:11" ht="14.25">
      <c r="A10" s="5"/>
      <c r="C10" s="4" t="s">
        <v>0</v>
      </c>
      <c r="D10" s="18">
        <f>60/32</f>
        <v>1.875</v>
      </c>
      <c r="E10" s="19"/>
      <c r="F10" s="20"/>
      <c r="G10" s="2"/>
      <c r="H10" s="4"/>
      <c r="I10" s="8"/>
      <c r="J10" s="8"/>
      <c r="K10" s="8"/>
    </row>
    <row r="11" spans="1:11" ht="14.25">
      <c r="A11" s="5"/>
      <c r="B11" s="4" t="s">
        <v>1</v>
      </c>
      <c r="C11" s="4" t="s">
        <v>2</v>
      </c>
      <c r="D11" s="18">
        <f>26/12</f>
        <v>2.1666666666666665</v>
      </c>
      <c r="E11" s="19"/>
      <c r="F11" s="18">
        <f>D10*D11*D16</f>
        <v>12.729166666666666</v>
      </c>
      <c r="G11" s="2"/>
      <c r="H11" s="4"/>
      <c r="I11" s="8"/>
      <c r="J11" s="8"/>
      <c r="K11" s="8"/>
    </row>
    <row r="12" spans="1:11" ht="14.25">
      <c r="A12" s="5"/>
      <c r="B12" s="3"/>
      <c r="C12" s="4" t="s">
        <v>4</v>
      </c>
      <c r="D12" s="18">
        <f>28/19</f>
        <v>1.4736842105263157</v>
      </c>
      <c r="E12" s="19"/>
      <c r="F12" s="18">
        <f>D10*D12*D16</f>
        <v>8.657894736842104</v>
      </c>
      <c r="G12" s="2"/>
      <c r="H12" s="4"/>
      <c r="I12" s="8"/>
      <c r="J12" s="8"/>
      <c r="K12" s="8"/>
    </row>
    <row r="13" spans="1:11" ht="14.25">
      <c r="A13" s="5"/>
      <c r="B13" s="3"/>
      <c r="C13" s="4" t="s">
        <v>6</v>
      </c>
      <c r="D13" s="18">
        <f>20/18</f>
        <v>1.1111111111111112</v>
      </c>
      <c r="E13" s="19"/>
      <c r="F13" s="18">
        <f>D10*D13*D16</f>
        <v>6.527777777777779</v>
      </c>
      <c r="G13" s="2"/>
      <c r="H13" s="4"/>
      <c r="I13" s="8"/>
      <c r="J13" s="8"/>
      <c r="K13" s="8"/>
    </row>
    <row r="14" spans="1:11" ht="14.25">
      <c r="A14" s="5"/>
      <c r="B14" s="3"/>
      <c r="C14" s="4" t="s">
        <v>8</v>
      </c>
      <c r="D14" s="18">
        <f>23/25</f>
        <v>0.92</v>
      </c>
      <c r="E14" s="19"/>
      <c r="F14" s="18">
        <f>D10*D14*D16</f>
        <v>5.405</v>
      </c>
      <c r="G14" s="2"/>
      <c r="H14" s="4"/>
      <c r="I14" s="8"/>
      <c r="J14" s="8"/>
      <c r="K14" s="8"/>
    </row>
    <row r="15" spans="1:11" ht="14.25">
      <c r="A15" s="5"/>
      <c r="B15" s="3"/>
      <c r="C15" s="4" t="s">
        <v>9</v>
      </c>
      <c r="D15" s="18">
        <f>17/21</f>
        <v>0.8095238095238095</v>
      </c>
      <c r="E15" s="19"/>
      <c r="F15" s="18">
        <f>D10*D15*D16</f>
        <v>4.7559523809523805</v>
      </c>
      <c r="G15" s="2"/>
      <c r="H15" s="4"/>
      <c r="I15" s="8"/>
      <c r="J15" s="8"/>
      <c r="K15" s="8"/>
    </row>
    <row r="16" spans="1:11" ht="14.25">
      <c r="A16" s="5"/>
      <c r="B16" s="2"/>
      <c r="C16" s="4" t="s">
        <v>3</v>
      </c>
      <c r="D16" s="18">
        <f>D6/D5</f>
        <v>3.1333333333333333</v>
      </c>
      <c r="E16" s="19"/>
      <c r="F16" s="20"/>
      <c r="G16" s="2"/>
      <c r="H16" s="4"/>
      <c r="I16" s="8"/>
      <c r="J16" s="8"/>
      <c r="K16" s="8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ht="14.25">
      <c r="A18" s="3"/>
      <c r="B18" s="3" t="s">
        <v>26</v>
      </c>
      <c r="E18" s="3"/>
      <c r="F18" s="3"/>
      <c r="G18" s="3"/>
      <c r="H18" s="2"/>
    </row>
    <row r="19" spans="1:8" ht="14.25">
      <c r="A19" s="4" t="s">
        <v>10</v>
      </c>
      <c r="B19" s="4" t="s">
        <v>2</v>
      </c>
      <c r="C19" s="4" t="s">
        <v>4</v>
      </c>
      <c r="D19" s="4" t="s">
        <v>6</v>
      </c>
      <c r="E19" s="4" t="s">
        <v>8</v>
      </c>
      <c r="F19" s="4" t="s">
        <v>9</v>
      </c>
      <c r="G19" s="3"/>
      <c r="H19" s="2"/>
    </row>
    <row r="20" spans="1:8" ht="14.25">
      <c r="A20" s="3">
        <v>1000</v>
      </c>
      <c r="B20" s="21">
        <f>(((A20/F11)*D7)/63360)*60</f>
        <v>6.076476714774588</v>
      </c>
      <c r="C20" s="21">
        <f>(((A20/F12)*D7)/63360)*60</f>
        <v>8.933867550888829</v>
      </c>
      <c r="D20" s="21">
        <f>(((A20/F13)*D7)/63360)*60</f>
        <v>11.849129593810446</v>
      </c>
      <c r="E20" s="21">
        <f>(((A20/F14)*D7)/63360)*60</f>
        <v>14.310542987693776</v>
      </c>
      <c r="F20" s="21">
        <f>(((A20/F15)*D7)/63360)*60</f>
        <v>16.263511207190806</v>
      </c>
      <c r="G20" s="3"/>
      <c r="H20" s="2"/>
    </row>
    <row r="21" spans="1:8" ht="14.25">
      <c r="A21" s="3">
        <v>2000</v>
      </c>
      <c r="B21" s="21">
        <f>2*B20</f>
        <v>12.152953429549177</v>
      </c>
      <c r="C21" s="21">
        <f>2*C20</f>
        <v>17.867735101777658</v>
      </c>
      <c r="D21" s="21">
        <f>2*D20</f>
        <v>23.69825918762089</v>
      </c>
      <c r="E21" s="21">
        <f>2*E20</f>
        <v>28.62108597538755</v>
      </c>
      <c r="F21" s="21">
        <f>2*F20</f>
        <v>32.52702241438161</v>
      </c>
      <c r="G21" s="3"/>
      <c r="H21" s="2"/>
    </row>
    <row r="22" spans="1:8" ht="14.25">
      <c r="A22" s="3">
        <v>3000</v>
      </c>
      <c r="B22" s="21">
        <f>3*B20</f>
        <v>18.229430144323764</v>
      </c>
      <c r="C22" s="21">
        <f>3*C20</f>
        <v>26.80160265266649</v>
      </c>
      <c r="D22" s="21">
        <f>3*D20</f>
        <v>35.54738878143134</v>
      </c>
      <c r="E22" s="21">
        <f>3*E20</f>
        <v>42.93162896308132</v>
      </c>
      <c r="F22" s="21">
        <f>3*F20</f>
        <v>48.79053362157242</v>
      </c>
      <c r="G22" s="3"/>
      <c r="H22" s="2"/>
    </row>
    <row r="23" spans="1:8" ht="14.25">
      <c r="A23" s="3">
        <v>4000</v>
      </c>
      <c r="B23" s="21">
        <f>4*B20</f>
        <v>24.305906859098354</v>
      </c>
      <c r="C23" s="21">
        <f>4*C20</f>
        <v>35.735470203555316</v>
      </c>
      <c r="D23" s="21">
        <f>4*D20</f>
        <v>47.39651837524178</v>
      </c>
      <c r="E23" s="21">
        <f>4*E20</f>
        <v>57.2421719507751</v>
      </c>
      <c r="F23" s="21">
        <f>4*F20</f>
        <v>65.05404482876322</v>
      </c>
      <c r="G23" s="3"/>
      <c r="H23" s="2"/>
    </row>
    <row r="24" spans="1:8" ht="14.25">
      <c r="A24" s="3">
        <v>5000</v>
      </c>
      <c r="B24" s="21">
        <f>5*B20</f>
        <v>30.382383573872943</v>
      </c>
      <c r="C24" s="21">
        <f>5*C20</f>
        <v>44.66933775444414</v>
      </c>
      <c r="D24" s="21">
        <f>5*D20</f>
        <v>59.24564796905223</v>
      </c>
      <c r="E24" s="21">
        <f>5*E20</f>
        <v>71.55271493846888</v>
      </c>
      <c r="F24" s="21">
        <f>5*F20</f>
        <v>81.31755603595403</v>
      </c>
      <c r="G24" s="3"/>
      <c r="H24" s="2"/>
    </row>
    <row r="25" spans="1:8" ht="14.25">
      <c r="A25" s="3">
        <v>6000</v>
      </c>
      <c r="B25" s="21">
        <f>6*B20</f>
        <v>36.45886028864753</v>
      </c>
      <c r="C25" s="21">
        <f>6*C20</f>
        <v>53.60320530533298</v>
      </c>
      <c r="D25" s="21">
        <f>6*D20</f>
        <v>71.09477756286267</v>
      </c>
      <c r="E25" s="21">
        <f>6*E20</f>
        <v>85.86325792616265</v>
      </c>
      <c r="F25" s="21">
        <f>6*F20</f>
        <v>97.58106724314484</v>
      </c>
      <c r="G25" s="3"/>
      <c r="H25" s="2"/>
    </row>
    <row r="26" spans="1:8" ht="14.25">
      <c r="A26" s="3">
        <v>7000</v>
      </c>
      <c r="B26" s="21">
        <f>7*B20</f>
        <v>42.53533700342212</v>
      </c>
      <c r="C26" s="21">
        <f>7*C20</f>
        <v>62.537072856221805</v>
      </c>
      <c r="D26" s="21">
        <f>7*D20</f>
        <v>82.94390715667312</v>
      </c>
      <c r="E26" s="21">
        <f>7*E20</f>
        <v>100.17380091385643</v>
      </c>
      <c r="F26" s="21">
        <f>7*F20</f>
        <v>113.84457845033565</v>
      </c>
      <c r="G26" s="3"/>
      <c r="H26" s="2"/>
    </row>
    <row r="27" spans="1:7" s="7" customFormat="1" ht="14.25">
      <c r="A27" s="5">
        <v>7500</v>
      </c>
      <c r="B27" s="22">
        <f>7.5*B20</f>
        <v>45.573575360809414</v>
      </c>
      <c r="C27" s="22">
        <f>7.5*C20</f>
        <v>67.00400663166621</v>
      </c>
      <c r="D27" s="22">
        <f>7.5*D20</f>
        <v>88.86847195357834</v>
      </c>
      <c r="E27" s="22">
        <f>7.5*E20</f>
        <v>107.32907240770332</v>
      </c>
      <c r="F27" s="22">
        <f>7.5*F20</f>
        <v>121.97633405393104</v>
      </c>
      <c r="G27" s="6" t="s">
        <v>18</v>
      </c>
    </row>
    <row r="28" spans="1:8" ht="14.25">
      <c r="A28" s="3">
        <v>8000</v>
      </c>
      <c r="B28" s="21">
        <f>8*B20</f>
        <v>48.61181371819671</v>
      </c>
      <c r="C28" s="21">
        <f>8*C20</f>
        <v>71.47094040711063</v>
      </c>
      <c r="D28" s="21">
        <f>8*D20</f>
        <v>94.79303675048357</v>
      </c>
      <c r="E28" s="21">
        <f>8*E20</f>
        <v>114.4843439015502</v>
      </c>
      <c r="F28" s="21">
        <f>8*F20</f>
        <v>130.10808965752645</v>
      </c>
      <c r="G28" s="3"/>
      <c r="H28" s="2"/>
    </row>
    <row r="29" spans="1:8" ht="14.25">
      <c r="A29" s="3"/>
      <c r="B29" s="3"/>
      <c r="C29" s="3"/>
      <c r="D29" s="3"/>
      <c r="E29" s="3"/>
      <c r="F29" s="3"/>
      <c r="G29" s="3"/>
      <c r="H29" s="2"/>
    </row>
    <row r="34" ht="14.25">
      <c r="G34" s="17" t="s">
        <v>28</v>
      </c>
    </row>
  </sheetData>
  <sheetProtection/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Kawasaki Triple - Gearing Calculator</dc:title>
  <dc:subject/>
  <dc:creator>Tony Davenport</dc:creator>
  <cp:keywords/>
  <dc:description/>
  <cp:lastModifiedBy>mraxl</cp:lastModifiedBy>
  <cp:lastPrinted>2009-12-31T12:35:56Z</cp:lastPrinted>
  <dcterms:created xsi:type="dcterms:W3CDTF">2006-07-26T18:13:19Z</dcterms:created>
  <dcterms:modified xsi:type="dcterms:W3CDTF">2016-03-30T11:28:50Z</dcterms:modified>
  <cp:category/>
  <cp:version/>
  <cp:contentType/>
  <cp:contentStatus/>
</cp:coreProperties>
</file>